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onsultancy-my.sharepoint.com/personal/ms365_akonsultancy_at/Documents/Strompreiskalkulator 2022/"/>
    </mc:Choice>
  </mc:AlternateContent>
  <xr:revisionPtr revIDLastSave="54" documentId="8_{8B7EF8A0-8AF2-4E7A-9726-ECA6A937345D}" xr6:coauthVersionLast="47" xr6:coauthVersionMax="47" xr10:uidLastSave="{C8967326-D91D-44A8-B29F-3961C54283EB}"/>
  <bookViews>
    <workbookView xWindow="-110" yWindow="-110" windowWidth="19420" windowHeight="10420" xr2:uid="{049BA691-CA65-4E9B-92A7-E14984123109}"/>
  </bookViews>
  <sheets>
    <sheet name="Strompreisrechner" sheetId="2" r:id="rId1"/>
    <sheet name="Kalkulationen" sheetId="1" r:id="rId2"/>
  </sheets>
  <definedNames>
    <definedName name="_xlnm.Print_Area" localSheetId="0">Strompreisrechner!$A:$B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A10" i="2"/>
  <c r="A16" i="2"/>
  <c r="A15" i="2"/>
  <c r="B5" i="1"/>
  <c r="B9" i="1"/>
  <c r="B22" i="1"/>
  <c r="B19" i="1"/>
  <c r="C19" i="1" s="1"/>
  <c r="B1" i="1"/>
  <c r="C23" i="1" s="1"/>
  <c r="B7" i="1"/>
  <c r="B37" i="1"/>
  <c r="B38" i="1" s="1"/>
  <c r="B39" i="1" s="1"/>
  <c r="B40" i="1" s="1"/>
  <c r="B41" i="1" s="1"/>
  <c r="C15" i="1"/>
  <c r="B22" i="2" l="1"/>
  <c r="B5" i="2"/>
  <c r="B2" i="1" s="1"/>
  <c r="C20" i="1"/>
  <c r="C21" i="1"/>
  <c r="B8" i="1" l="1"/>
  <c r="B19" i="2" s="1"/>
  <c r="B16" i="1"/>
  <c r="C16" i="1" s="1"/>
  <c r="B4" i="1"/>
  <c r="B18" i="2" s="1"/>
  <c r="B6" i="1" l="1"/>
  <c r="B11" i="1" l="1"/>
  <c r="B21" i="2"/>
  <c r="B20" i="2"/>
</calcChain>
</file>

<file path=xl/sharedStrings.xml><?xml version="1.0" encoding="utf-8"?>
<sst xmlns="http://schemas.openxmlformats.org/spreadsheetml/2006/main" count="53" uniqueCount="46">
  <si>
    <t>Jahresverbrauch</t>
  </si>
  <si>
    <t xml:space="preserve">Neuer Preis/Jahr
</t>
  </si>
  <si>
    <t>Gesamtkosten/JaHR</t>
  </si>
  <si>
    <t>-Nachzahlung+Erstattung</t>
  </si>
  <si>
    <t>Gutschein</t>
  </si>
  <si>
    <t>Förderung Bund</t>
  </si>
  <si>
    <t>Förderung NÖ</t>
  </si>
  <si>
    <t>-Nachzahlung
+Erstattung
 2023</t>
  </si>
  <si>
    <t>Simulation Strompreis</t>
  </si>
  <si>
    <t>Energiekosten 12M</t>
  </si>
  <si>
    <t>Preis  exkl Ust
Tag=€
kwh=Cent</t>
  </si>
  <si>
    <t xml:space="preserve">Kosten € </t>
  </si>
  <si>
    <t>Grundpreis</t>
  </si>
  <si>
    <t>Verbrauchspreis</t>
  </si>
  <si>
    <t>Netzkosten</t>
  </si>
  <si>
    <t>Messgerät</t>
  </si>
  <si>
    <t>Elektrizitätsabgabe</t>
  </si>
  <si>
    <t>Eingabe</t>
  </si>
  <si>
    <t>Jahresverbrauch in kwh</t>
  </si>
  <si>
    <t>JA</t>
  </si>
  <si>
    <t>NEIN</t>
  </si>
  <si>
    <t>Zahlungsfrequenz</t>
  </si>
  <si>
    <t>jährlich</t>
  </si>
  <si>
    <t>monatlich</t>
  </si>
  <si>
    <t>quartalsweise</t>
  </si>
  <si>
    <t>Netzverlustentgelt</t>
  </si>
  <si>
    <t>Gesamtkosten/Jahr</t>
  </si>
  <si>
    <t>Stromkosten/Jahr</t>
  </si>
  <si>
    <t>Strompreis Cent/kwh (inkl. USt)</t>
  </si>
  <si>
    <t>Zahlung/Jahr</t>
  </si>
  <si>
    <t>Strompreis Cent/kwh (exkl. USt)</t>
  </si>
  <si>
    <t>Klimabonus</t>
  </si>
  <si>
    <t>Bundesförderungen</t>
  </si>
  <si>
    <t>Landesförderung Niederösterreich</t>
  </si>
  <si>
    <r>
      <rPr>
        <i/>
        <sz val="14"/>
        <color theme="0"/>
        <rFont val="Arial"/>
        <family val="2"/>
      </rPr>
      <t>Strompreisdeckel</t>
    </r>
    <r>
      <rPr>
        <sz val="11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Fixierter Strompreis 10 Cent für max. 2900 kwh; Annahme: Gutschrift auf Stromrechnung</t>
    </r>
  </si>
  <si>
    <r>
      <rPr>
        <i/>
        <sz val="14"/>
        <color theme="0"/>
        <rFont val="Arial"/>
        <family val="2"/>
      </rPr>
      <t>Energiegutschein</t>
    </r>
    <r>
      <rPr>
        <sz val="11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einmalige Gutschrift auf die Jahresstromabrechnung iHv 150 Euro</t>
    </r>
  </si>
  <si>
    <r>
      <rPr>
        <i/>
        <sz val="14"/>
        <color theme="0"/>
        <rFont val="Arial"/>
        <family val="2"/>
      </rPr>
      <t>Klimabonus</t>
    </r>
    <r>
      <rPr>
        <sz val="11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Direktzahlung 500 Euro für jeden Erwachsenen. 250 Euro für jedes Kind</t>
    </r>
  </si>
  <si>
    <t>Förderungen bar</t>
  </si>
  <si>
    <r>
      <t xml:space="preserve">Strompreisbremse
</t>
    </r>
    <r>
      <rPr>
        <sz val="8"/>
        <color rgb="FFFFFF00"/>
        <rFont val="Arial"/>
        <family val="2"/>
      </rPr>
      <t>Direkte Auszahlung 11 Cent Preisstützung auf Durchschnittsverbrauch</t>
    </r>
  </si>
  <si>
    <t>Zahlungen an Energieversorger</t>
  </si>
  <si>
    <t>Summe Förderungen Stromrechnung</t>
  </si>
  <si>
    <r>
      <t xml:space="preserve">Stromrechnung
</t>
    </r>
    <r>
      <rPr>
        <sz val="12"/>
        <color theme="0"/>
        <rFont val="Arial"/>
        <family val="2"/>
      </rPr>
      <t>-Nachzahlung
+Erstattung</t>
    </r>
  </si>
  <si>
    <t>10-Monate/Jahr</t>
  </si>
  <si>
    <t>Ergebnisschätzung</t>
  </si>
  <si>
    <t>www.akonsultancy.at</t>
  </si>
  <si>
    <t>Simulationspreis (exkl. 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</si>
</sst>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8"/>
      <color theme="0"/>
      <name val="Arial"/>
      <family val="2"/>
    </font>
    <font>
      <i/>
      <sz val="14"/>
      <color theme="0"/>
      <name val="Arial"/>
      <family val="2"/>
    </font>
    <font>
      <i/>
      <sz val="14"/>
      <color rgb="FFFFFF00"/>
      <name val="Arial"/>
      <family val="2"/>
    </font>
    <font>
      <sz val="8"/>
      <color rgb="FFFFFF00"/>
      <name val="Arial"/>
      <family val="2"/>
    </font>
    <font>
      <sz val="18"/>
      <color rgb="FF316B45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b/>
      <u/>
      <sz val="20"/>
      <color rgb="FF316B45"/>
      <name val="Calibri"/>
      <family val="2"/>
      <scheme val="minor"/>
    </font>
    <font>
      <b/>
      <sz val="20"/>
      <color rgb="FF316B45"/>
      <name val="Calibri"/>
      <family val="2"/>
      <scheme val="minor"/>
    </font>
    <font>
      <sz val="20"/>
      <color rgb="FFFFFF00"/>
      <name val="Arial"/>
      <family val="2"/>
    </font>
    <font>
      <b/>
      <sz val="20"/>
      <color theme="0"/>
      <name val="Arial"/>
      <family val="2"/>
    </font>
    <font>
      <sz val="3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316B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0" fontId="1" fillId="0" borderId="0" xfId="1" applyFill="1"/>
    <xf numFmtId="0" fontId="1" fillId="2" borderId="0" xfId="1"/>
    <xf numFmtId="0" fontId="8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4" fillId="7" borderId="0" xfId="0" applyFont="1" applyFill="1"/>
    <xf numFmtId="3" fontId="5" fillId="3" borderId="0" xfId="0" applyNumberFormat="1" applyFont="1" applyFill="1"/>
    <xf numFmtId="3" fontId="5" fillId="3" borderId="0" xfId="0" quotePrefix="1" applyNumberFormat="1" applyFont="1" applyFill="1" applyAlignment="1">
      <alignment wrapText="1"/>
    </xf>
    <xf numFmtId="3" fontId="4" fillId="6" borderId="0" xfId="0" applyNumberFormat="1" applyFont="1" applyFill="1" applyProtection="1">
      <protection locked="0"/>
    </xf>
    <xf numFmtId="3" fontId="5" fillId="7" borderId="0" xfId="0" applyNumberFormat="1" applyFont="1" applyFill="1" applyProtection="1">
      <protection hidden="1"/>
    </xf>
    <xf numFmtId="0" fontId="13" fillId="6" borderId="0" xfId="0" applyFont="1" applyFill="1" applyAlignment="1" applyProtection="1">
      <alignment horizontal="center" vertical="center"/>
      <protection locked="0"/>
    </xf>
    <xf numFmtId="0" fontId="12" fillId="6" borderId="0" xfId="0" applyFont="1" applyFill="1" applyAlignment="1" applyProtection="1">
      <alignment horizontal="center" vertical="center"/>
      <protection locked="0"/>
    </xf>
    <xf numFmtId="0" fontId="3" fillId="7" borderId="0" xfId="0" applyFont="1" applyFill="1" applyProtection="1">
      <protection locked="0"/>
    </xf>
    <xf numFmtId="0" fontId="3" fillId="7" borderId="0" xfId="0" applyFont="1" applyFill="1" applyProtection="1">
      <protection hidden="1"/>
    </xf>
    <xf numFmtId="3" fontId="10" fillId="8" borderId="0" xfId="0" applyNumberFormat="1" applyFont="1" applyFill="1" applyProtection="1">
      <protection hidden="1"/>
    </xf>
    <xf numFmtId="3" fontId="12" fillId="0" borderId="0" xfId="1" applyNumberFormat="1" applyFont="1" applyFill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0" fontId="0" fillId="8" borderId="0" xfId="0" applyFill="1"/>
    <xf numFmtId="0" fontId="19" fillId="3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5" fillId="9" borderId="0" xfId="2" applyFont="1" applyFill="1" applyAlignment="1">
      <alignment horizontal="center"/>
    </xf>
    <xf numFmtId="0" fontId="16" fillId="9" borderId="0" xfId="0" applyFont="1" applyFill="1" applyAlignment="1">
      <alignment horizontal="center"/>
    </xf>
  </cellXfs>
  <cellStyles count="3">
    <cellStyle name="Akzent3" xfId="1" builtinId="37"/>
    <cellStyle name="Link" xfId="2" builtinId="8"/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16B45"/>
      <color rgb="FFFFABA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1804648</xdr:colOff>
      <xdr:row>0</xdr:row>
      <xdr:rowOff>99785</xdr:rowOff>
    </xdr:from>
    <xdr:to>
      <xdr:col>0</xdr:col>
      <xdr:colOff>4381500</xdr:colOff>
      <xdr:row>0</xdr:row>
      <xdr:rowOff>1759043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C3C808E-8B6B-B62E-616C-FC96F659E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648" y="99785"/>
          <a:ext cx="2576852" cy="1659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konsultancy.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5B7F-ED30-4B45-8B9C-7700B08C2070}">
  <dimension ref="A1:B23"/>
  <sheetViews>
    <sheetView showGridLines="0" tabSelected="1" zoomScale="70" zoomScaleNormal="70" zoomScaleSheetLayoutView="80" workbookViewId="0">
      <selection activeCell="C2" sqref="C2"/>
    </sheetView>
  </sheetViews>
  <sheetFormatPr baseColWidth="10" defaultRowHeight="14.5" x14ac:dyDescent="0.35"/>
  <cols>
    <col min="1" max="1" width="64.08984375" customWidth="1"/>
    <col min="2" max="2" width="21.6328125" customWidth="1"/>
    <col min="3" max="3" width="55.6328125" customWidth="1"/>
    <col min="4" max="4" width="21.6328125" customWidth="1"/>
  </cols>
  <sheetData>
    <row r="1" spans="1:2" ht="140" customHeight="1" x14ac:dyDescent="0.35">
      <c r="A1" s="19"/>
      <c r="B1" s="19"/>
    </row>
    <row r="2" spans="1:2" ht="37" x14ac:dyDescent="0.7">
      <c r="A2" s="20" t="s">
        <v>17</v>
      </c>
      <c r="B2" s="20"/>
    </row>
    <row r="3" spans="1:2" ht="22.5" x14ac:dyDescent="0.45">
      <c r="A3" s="6" t="s">
        <v>18</v>
      </c>
      <c r="B3" s="9">
        <v>3500</v>
      </c>
    </row>
    <row r="4" spans="1:2" ht="22.5" x14ac:dyDescent="0.45">
      <c r="A4" s="6" t="s">
        <v>28</v>
      </c>
      <c r="B4" s="9">
        <v>40</v>
      </c>
    </row>
    <row r="5" spans="1:2" ht="22.5" x14ac:dyDescent="0.45">
      <c r="A5" s="6" t="s">
        <v>30</v>
      </c>
      <c r="B5" s="10">
        <f>B4/1.2</f>
        <v>33.333333333333336</v>
      </c>
    </row>
    <row r="6" spans="1:2" ht="22.5" x14ac:dyDescent="0.45">
      <c r="A6" s="6" t="s">
        <v>39</v>
      </c>
      <c r="B6" s="9">
        <v>100</v>
      </c>
    </row>
    <row r="7" spans="1:2" ht="22.5" x14ac:dyDescent="0.45">
      <c r="A7" s="6" t="s">
        <v>21</v>
      </c>
      <c r="B7" s="11" t="s">
        <v>23</v>
      </c>
    </row>
    <row r="8" spans="1:2" ht="25" x14ac:dyDescent="0.5">
      <c r="A8" s="22" t="s">
        <v>33</v>
      </c>
      <c r="B8" s="22"/>
    </row>
    <row r="9" spans="1:2" ht="29" x14ac:dyDescent="0.35">
      <c r="A9" s="4" t="s">
        <v>38</v>
      </c>
      <c r="B9" s="12" t="s">
        <v>20</v>
      </c>
    </row>
    <row r="10" spans="1:2" x14ac:dyDescent="0.35">
      <c r="A10" s="14" t="str">
        <f>IF(B9="JA","Personen im Haushalt"," ")</f>
        <v xml:space="preserve"> </v>
      </c>
      <c r="B10" s="13"/>
    </row>
    <row r="11" spans="1:2" ht="25" x14ac:dyDescent="0.5">
      <c r="A11" s="21" t="s">
        <v>32</v>
      </c>
      <c r="B11" s="21"/>
    </row>
    <row r="12" spans="1:2" ht="29" x14ac:dyDescent="0.35">
      <c r="A12" s="5" t="s">
        <v>34</v>
      </c>
      <c r="B12" s="12" t="s">
        <v>20</v>
      </c>
    </row>
    <row r="13" spans="1:2" ht="29" x14ac:dyDescent="0.35">
      <c r="A13" s="5" t="s">
        <v>35</v>
      </c>
      <c r="B13" s="12" t="s">
        <v>20</v>
      </c>
    </row>
    <row r="14" spans="1:2" ht="29" x14ac:dyDescent="0.35">
      <c r="A14" s="5" t="s">
        <v>36</v>
      </c>
      <c r="B14" s="12" t="s">
        <v>20</v>
      </c>
    </row>
    <row r="15" spans="1:2" x14ac:dyDescent="0.35">
      <c r="A15" s="14" t="str">
        <f>IF(B14="JA","Anzahl Erwachsene"," ")</f>
        <v xml:space="preserve"> </v>
      </c>
      <c r="B15" s="13"/>
    </row>
    <row r="16" spans="1:2" x14ac:dyDescent="0.35">
      <c r="A16" s="14" t="str">
        <f>IF(B14="JA","Anzahl Kinder"," ")</f>
        <v xml:space="preserve"> </v>
      </c>
      <c r="B16" s="13"/>
    </row>
    <row r="17" spans="1:2" ht="37" x14ac:dyDescent="0.7">
      <c r="A17" s="20" t="s">
        <v>43</v>
      </c>
      <c r="B17" s="20"/>
    </row>
    <row r="18" spans="1:2" ht="22.5" x14ac:dyDescent="0.45">
      <c r="A18" s="7" t="s">
        <v>27</v>
      </c>
      <c r="B18" s="15">
        <f>-Kalkulationen!B4</f>
        <v>-1508.880986666667</v>
      </c>
    </row>
    <row r="19" spans="1:2" ht="22.5" x14ac:dyDescent="0.45">
      <c r="A19" s="7" t="s">
        <v>40</v>
      </c>
      <c r="B19" s="15">
        <f>Kalkulationen!B7+Kalkulationen!B8</f>
        <v>0</v>
      </c>
    </row>
    <row r="20" spans="1:2" ht="22.5" x14ac:dyDescent="0.45">
      <c r="A20" s="7" t="s">
        <v>26</v>
      </c>
      <c r="B20" s="10">
        <f>B18+B19</f>
        <v>-1508.880986666667</v>
      </c>
    </row>
    <row r="21" spans="1:2" ht="53.5" x14ac:dyDescent="0.35">
      <c r="A21" s="8" t="s">
        <v>41</v>
      </c>
      <c r="B21" s="16">
        <f>Kalkulationen!B6</f>
        <v>-308.88098666666701</v>
      </c>
    </row>
    <row r="22" spans="1:2" ht="22.5" x14ac:dyDescent="0.45">
      <c r="A22" s="7" t="s">
        <v>37</v>
      </c>
      <c r="B22" s="16">
        <f>Kalkulationen!B9+Kalkulationen!B10</f>
        <v>0</v>
      </c>
    </row>
    <row r="23" spans="1:2" ht="26" x14ac:dyDescent="0.6">
      <c r="A23" s="23" t="s">
        <v>44</v>
      </c>
      <c r="B23" s="24"/>
    </row>
  </sheetData>
  <sheetProtection algorithmName="SHA-512" hashValue="5n36iD1RSQjmsZL1NmBFqonZDNNxM3x2P8XC+WoTX1JmQQg52fxAkZR1lHUVd5BSIsIxpxD9GiKnDW439eaRhw==" saltValue="Po9E7NvnFq2kGSeIIHzB7Q==" spinCount="100000" sheet="1" objects="1" scenarios="1"/>
  <mergeCells count="5">
    <mergeCell ref="A2:B2"/>
    <mergeCell ref="A17:B17"/>
    <mergeCell ref="A11:B11"/>
    <mergeCell ref="A8:B8"/>
    <mergeCell ref="A23:B23"/>
  </mergeCells>
  <conditionalFormatting sqref="B21:B22">
    <cfRule type="cellIs" dxfId="6" priority="9" operator="greaterThan">
      <formula>0</formula>
    </cfRule>
    <cfRule type="cellIs" dxfId="5" priority="10" operator="lessThan">
      <formula>0</formula>
    </cfRule>
  </conditionalFormatting>
  <conditionalFormatting sqref="A10">
    <cfRule type="containsText" dxfId="4" priority="4" operator="containsText" text="Personen im Haushalt">
      <formula>NOT(ISERROR(SEARCH("Personen im Haushalt",A10)))</formula>
    </cfRule>
  </conditionalFormatting>
  <conditionalFormatting sqref="A15">
    <cfRule type="containsText" dxfId="3" priority="3" operator="containsText" text="Anzahl Erwachsene">
      <formula>NOT(ISERROR(SEARCH("Anzahl Erwachsene",A15)))</formula>
    </cfRule>
  </conditionalFormatting>
  <conditionalFormatting sqref="A16">
    <cfRule type="containsText" dxfId="2" priority="2" operator="containsText" text="Anzahl Kinder">
      <formula>NOT(ISERROR(SEARCH("Anzahl Kinder",A16)))</formula>
    </cfRule>
  </conditionalFormatting>
  <dataValidations count="6">
    <dataValidation type="whole" errorStyle="information" allowBlank="1" showInputMessage="1" showErrorMessage="1" errorTitle="Korrektur Personenanzahl" error="Bitte entfernen Sie die Personenanzahl, wenn Sie keine Strompreisbremse berücksichtigen möchten._x000a__x000a_Die Maximale Personenanzahl beträgt 10_x000a_" promptTitle="Personananzahl" prompt="Für die Berrechnung der Förderung geben Sie bitte die mit 1.7. 2022 im Haushalt lebenden Personen (maximal 10 Personen) ein. _x000a__x000a_" sqref="B10" xr:uid="{D217FB32-11F9-40A4-8281-093CBD648E0C}">
      <formula1>IF(B9="JA",1," ")</formula1>
      <formula2>IF(B9="JA",10," ")</formula2>
    </dataValidation>
    <dataValidation type="decimal" allowBlank="1" showInputMessage="1" showErrorMessage="1" error="Bitte geben Sie den Jahresverbrauch an!" prompt="Bitte geben Sie hier Ihren Jahresstromverbrauch in kwh ein!_x000a_" sqref="B3" xr:uid="{37FE5411-836C-44B9-ABFE-C36FE7825144}">
      <formula1>0</formula1>
      <formula2>100000</formula2>
    </dataValidation>
    <dataValidation allowBlank="1" showInputMessage="1" showErrorMessage="1" prompt="Bitte geben Sie hier den Strompreis inklusive Umsatzsteuer in Cent/kwh ein" sqref="B4" xr:uid="{F4BE27DC-9FCA-41E9-B032-4E5E4B2379B6}"/>
    <dataValidation allowBlank="1" showInputMessage="1" showErrorMessage="1" prompt="Bitte geben Sie hier an, wieviel Sie an den Stromerzeuger zu bezahlen haben. Die Zahlungsfrequenz ist im nächsten Feld einzugeben." sqref="B6" xr:uid="{E78537CD-CA74-4DFA-82F5-10EE39586582}"/>
    <dataValidation type="whole" allowBlank="1" showInputMessage="1" showErrorMessage="1" error="Bitte geben Sie eine Zahl zwischen 0 und 10 ein!" prompt="Für die Berrechnung der Förderung geben Sie bitte die  im Haushalt lebenden Erwachsenen Personen (maximal 10 Personen) ein. _x000a__x000a_" sqref="B15" xr:uid="{7A546110-09AF-4B91-9E72-D7E6C2AAE66E}">
      <formula1>0</formula1>
      <formula2>10</formula2>
    </dataValidation>
    <dataValidation type="whole" allowBlank="1" showInputMessage="1" showErrorMessage="1" error="Bitte geben Sie eine Zahl zwischen 0 und 10 ein!" prompt="Für die Berrechnung der Förderung geben Sie bitte die  im Haushalt lebenden Kinder (maximal 10 Personen) ein. _x000a__x000a_" sqref="B16" xr:uid="{B47B68B8-9281-4CBE-A278-EC9F6D68A5E3}">
      <formula1>0</formula1>
      <formula2>10</formula2>
    </dataValidation>
  </dataValidations>
  <hyperlinks>
    <hyperlink ref="A23" r:id="rId1" xr:uid="{FAB732C2-87F4-4313-974C-A123F277E26E}"/>
  </hyperlinks>
  <pageMargins left="0.70866141732283472" right="0.70866141732283472" top="0.78740157480314965" bottom="0.78740157480314965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Wählen Sie JA, wenn der Klimabonus im Ergebnis mitberücksichtigt werden soll" xr:uid="{40BF42DC-23D1-44DD-9418-F9ABD3FCFC89}">
          <x14:formula1>
            <xm:f>Kalkulationen!$A$28:$A$29</xm:f>
          </x14:formula1>
          <xm:sqref>B14</xm:sqref>
        </x14:dataValidation>
        <x14:dataValidation type="list" allowBlank="1" showInputMessage="1" showErrorMessage="1" error="Bitte wählen Sie eine Zahlungsfrequenz aus!" prompt="Bitte geben Sie hier an, wie oft Sie den oa Betrag an Ihren Stromversorger pro Jahr bezahlen" xr:uid="{FF245E96-FA13-4A1A-8473-33C695B89419}">
          <x14:formula1>
            <xm:f>Kalkulationen!$A$43:$A$46</xm:f>
          </x14:formula1>
          <xm:sqref>B7</xm:sqref>
        </x14:dataValidation>
        <x14:dataValidation type="list" allowBlank="1" showInputMessage="1" showErrorMessage="1" prompt="Wählen Sie JA, wenn die niederösterreichische Strompreisbremse im Ergebnis mitberücksichtigt werden soll" xr:uid="{E395AE1A-DB00-496B-8701-C7AE94DD9269}">
          <x14:formula1>
            <xm:f>Kalkulationen!$A$28:$A$29</xm:f>
          </x14:formula1>
          <xm:sqref>B9</xm:sqref>
        </x14:dataValidation>
        <x14:dataValidation type="list" allowBlank="1" showInputMessage="1" showErrorMessage="1" prompt="Wählen Sie JA, wenn der Strompreisdeckel des Bundes im Ergebnis mitberücksichtigt werden soll" xr:uid="{69AA33F2-E7FB-4A87-B511-87631FD12424}">
          <x14:formula1>
            <xm:f>Kalkulationen!$A$28:$A$29</xm:f>
          </x14:formula1>
          <xm:sqref>B12</xm:sqref>
        </x14:dataValidation>
        <x14:dataValidation type="list" allowBlank="1" showInputMessage="1" showErrorMessage="1" prompt="Wählen Sie JA, wenn der Energiegutschein im Ergebnis mitberücksichtigt werden soll" xr:uid="{FEE7182D-CC0B-4E10-8F07-723D83E40A3C}">
          <x14:formula1>
            <xm:f>Kalkulationen!$A$28:$A$29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50AA4-32D8-4FBF-8AF0-5CBAA14252BD}">
  <dimension ref="A1:J280"/>
  <sheetViews>
    <sheetView zoomScale="75" zoomScaleNormal="80" zoomScaleSheetLayoutView="100" workbookViewId="0">
      <selection activeCell="B2" sqref="B2"/>
    </sheetView>
  </sheetViews>
  <sheetFormatPr baseColWidth="10" defaultColWidth="9.1796875" defaultRowHeight="14.5" x14ac:dyDescent="0.35"/>
  <cols>
    <col min="1" max="1" width="24" customWidth="1"/>
    <col min="2" max="2" width="10.1796875" customWidth="1"/>
    <col min="3" max="3" width="11.81640625" style="3" bestFit="1" customWidth="1"/>
  </cols>
  <sheetData>
    <row r="1" spans="1:10" x14ac:dyDescent="0.35">
      <c r="A1" s="17" t="s">
        <v>0</v>
      </c>
      <c r="B1" s="17">
        <f>Strompreisrechner!B3</f>
        <v>3500</v>
      </c>
      <c r="C1" s="17"/>
      <c r="D1" s="1"/>
      <c r="E1" s="1"/>
      <c r="F1" s="1"/>
      <c r="G1" s="1"/>
      <c r="H1" s="1"/>
      <c r="I1" s="1"/>
      <c r="J1" s="1"/>
    </row>
    <row r="2" spans="1:10" x14ac:dyDescent="0.35">
      <c r="A2" s="17" t="s">
        <v>45</v>
      </c>
      <c r="B2" s="18">
        <f>Strompreisrechner!B5/100</f>
        <v>0.33333333333333337</v>
      </c>
      <c r="C2" s="17"/>
      <c r="D2" s="1"/>
      <c r="E2" s="1"/>
      <c r="F2" s="1"/>
      <c r="G2" s="1"/>
      <c r="H2" s="1"/>
      <c r="I2" s="1"/>
      <c r="J2" s="1"/>
    </row>
    <row r="3" spans="1:10" x14ac:dyDescent="0.35">
      <c r="A3" s="17"/>
      <c r="B3" s="17" t="s">
        <v>1</v>
      </c>
      <c r="C3" s="17"/>
      <c r="D3" s="1"/>
      <c r="E3" s="1"/>
      <c r="F3" s="1"/>
      <c r="G3" s="1"/>
      <c r="H3" s="1"/>
      <c r="I3" s="1"/>
      <c r="J3" s="1"/>
    </row>
    <row r="4" spans="1:10" x14ac:dyDescent="0.35">
      <c r="A4" s="17" t="s">
        <v>2</v>
      </c>
      <c r="B4" s="17">
        <f>+SUM(C15:C24)*1.2</f>
        <v>1508.880986666667</v>
      </c>
      <c r="C4" s="17"/>
      <c r="D4" s="1"/>
      <c r="E4" s="1"/>
      <c r="F4" s="1"/>
      <c r="G4" s="1"/>
      <c r="H4" s="1"/>
      <c r="I4" s="1"/>
      <c r="J4" s="1"/>
    </row>
    <row r="5" spans="1:10" x14ac:dyDescent="0.35">
      <c r="A5" s="17" t="s">
        <v>29</v>
      </c>
      <c r="B5" s="17">
        <f>Strompreisrechner!B6*VLOOKUP(Strompreisrechner!B7,Kalkulationen!$A$43:$B$46,2,FALSE)</f>
        <v>1200</v>
      </c>
      <c r="C5" s="17"/>
      <c r="D5" s="1"/>
      <c r="E5" s="1"/>
      <c r="F5" s="1"/>
      <c r="G5" s="1"/>
      <c r="H5" s="1"/>
      <c r="I5" s="1"/>
      <c r="J5" s="1"/>
    </row>
    <row r="6" spans="1:10" x14ac:dyDescent="0.35">
      <c r="A6" s="17" t="s">
        <v>3</v>
      </c>
      <c r="B6" s="17">
        <f>(-B4+B5)</f>
        <v>-308.88098666666701</v>
      </c>
      <c r="C6" s="17"/>
      <c r="D6" s="1"/>
      <c r="E6" s="1"/>
      <c r="F6" s="1"/>
      <c r="G6" s="1"/>
      <c r="H6" s="1"/>
      <c r="I6" s="1"/>
      <c r="J6" s="1"/>
    </row>
    <row r="7" spans="1:10" x14ac:dyDescent="0.35">
      <c r="A7" s="17" t="s">
        <v>4</v>
      </c>
      <c r="B7" s="17">
        <f>IF(Strompreisrechner!B13="JA",150,0)</f>
        <v>0</v>
      </c>
      <c r="C7" s="17"/>
      <c r="D7" s="1"/>
      <c r="E7" s="1"/>
      <c r="F7" s="1"/>
      <c r="G7" s="1"/>
      <c r="H7" s="1"/>
      <c r="I7" s="1"/>
      <c r="J7" s="1"/>
    </row>
    <row r="8" spans="1:10" x14ac:dyDescent="0.35">
      <c r="A8" s="17" t="s">
        <v>5</v>
      </c>
      <c r="B8" s="17">
        <f>IF(Strompreisrechner!B12="JA",IF(B1&gt;2900,IF(B2&lt;0.400000001,2900*(B2-0.1),2900*(0.4-0.1)),IF(B2&lt;0.4000000001,B1*(B2-0.1),B1*(0.4-0.1))),0)</f>
        <v>0</v>
      </c>
      <c r="C8" s="17"/>
      <c r="D8" s="1"/>
      <c r="E8" s="1"/>
      <c r="F8" s="1"/>
      <c r="G8" s="1"/>
      <c r="H8" s="1"/>
      <c r="I8" s="1"/>
      <c r="J8" s="1"/>
    </row>
    <row r="9" spans="1:10" x14ac:dyDescent="0.35">
      <c r="A9" s="17" t="s">
        <v>6</v>
      </c>
      <c r="B9" s="17">
        <f>IF(Strompreisrechner!B9="JA",VLOOKUP(Strompreisrechner!B10,Kalkulationen!A31:B41,2,FALSE),0)</f>
        <v>0</v>
      </c>
      <c r="C9" s="17"/>
      <c r="D9" s="1"/>
      <c r="E9" s="1"/>
      <c r="F9" s="1"/>
      <c r="G9" s="1"/>
      <c r="H9" s="1"/>
      <c r="I9" s="1"/>
      <c r="J9" s="1"/>
    </row>
    <row r="10" spans="1:10" x14ac:dyDescent="0.35">
      <c r="A10" s="17" t="s">
        <v>31</v>
      </c>
      <c r="B10" s="17">
        <f>IF(Strompreisrechner!B14="JA",Strompreisrechner!B15*500+Strompreisrechner!B16*250,0)</f>
        <v>0</v>
      </c>
      <c r="C10" s="17"/>
      <c r="D10" s="1"/>
      <c r="E10" s="1"/>
      <c r="F10" s="1"/>
      <c r="G10" s="1"/>
      <c r="H10" s="1"/>
      <c r="I10" s="1"/>
      <c r="J10" s="1"/>
    </row>
    <row r="11" spans="1:10" x14ac:dyDescent="0.35">
      <c r="A11" s="17" t="s">
        <v>7</v>
      </c>
      <c r="B11" s="17">
        <f>+SUM(B6:B9)</f>
        <v>-308.88098666666701</v>
      </c>
      <c r="C11" s="17"/>
      <c r="D11" s="1"/>
      <c r="E11" s="1"/>
      <c r="F11" s="1"/>
      <c r="G11" s="1"/>
      <c r="H11" s="1"/>
      <c r="I11" s="1"/>
      <c r="J11" s="1"/>
    </row>
    <row r="12" spans="1:10" x14ac:dyDescent="0.35">
      <c r="A12" s="17"/>
      <c r="B12" s="17"/>
      <c r="C12" s="17"/>
      <c r="D12" s="1"/>
      <c r="E12" s="1"/>
      <c r="F12" s="1"/>
      <c r="G12" s="1"/>
      <c r="H12" s="1"/>
      <c r="I12" s="1"/>
      <c r="J12" s="1"/>
    </row>
    <row r="13" spans="1:10" x14ac:dyDescent="0.35">
      <c r="A13" s="17"/>
      <c r="B13" s="17" t="s">
        <v>8</v>
      </c>
      <c r="C13" s="17"/>
      <c r="D13" s="1"/>
      <c r="E13" s="1"/>
      <c r="F13" s="1"/>
      <c r="G13" s="1"/>
      <c r="H13" s="1"/>
      <c r="I13" s="1"/>
      <c r="J13" s="1"/>
    </row>
    <row r="14" spans="1:10" x14ac:dyDescent="0.35">
      <c r="A14" s="17" t="s">
        <v>9</v>
      </c>
      <c r="B14" s="17" t="s">
        <v>10</v>
      </c>
      <c r="C14" s="17" t="s">
        <v>11</v>
      </c>
      <c r="D14" s="1"/>
      <c r="E14" s="1"/>
      <c r="F14" s="1"/>
      <c r="G14" s="1"/>
      <c r="H14" s="1"/>
      <c r="I14" s="1"/>
      <c r="J14" s="1"/>
    </row>
    <row r="15" spans="1:10" x14ac:dyDescent="0.35">
      <c r="A15" s="17" t="s">
        <v>12</v>
      </c>
      <c r="B15" s="17">
        <v>40</v>
      </c>
      <c r="C15" s="17">
        <f>+B15</f>
        <v>40</v>
      </c>
      <c r="D15" s="1"/>
      <c r="E15" s="1"/>
      <c r="F15" s="1"/>
      <c r="G15" s="1"/>
      <c r="H15" s="1"/>
      <c r="I15" s="1"/>
      <c r="J15" s="1"/>
    </row>
    <row r="16" spans="1:10" x14ac:dyDescent="0.35">
      <c r="A16" s="17" t="s">
        <v>13</v>
      </c>
      <c r="B16" s="17">
        <f>B2/1.2*100</f>
        <v>27.777777777777786</v>
      </c>
      <c r="C16" s="17">
        <f>+B16*B1/100</f>
        <v>972.22222222222251</v>
      </c>
      <c r="D16" s="1"/>
      <c r="E16" s="1"/>
      <c r="F16" s="1"/>
      <c r="G16" s="1"/>
      <c r="H16" s="1"/>
      <c r="I16" s="1"/>
      <c r="J16" s="1"/>
    </row>
    <row r="17" spans="1:10" x14ac:dyDescent="0.35">
      <c r="A17" s="17"/>
      <c r="B17" s="17"/>
      <c r="C17" s="17"/>
      <c r="D17" s="1"/>
      <c r="E17" s="1"/>
      <c r="F17" s="1"/>
      <c r="G17" s="1"/>
      <c r="H17" s="1"/>
      <c r="I17" s="1"/>
      <c r="J17" s="1"/>
    </row>
    <row r="18" spans="1:10" x14ac:dyDescent="0.35">
      <c r="A18" s="17" t="s">
        <v>14</v>
      </c>
      <c r="B18" s="17"/>
      <c r="C18" s="17"/>
      <c r="D18" s="1"/>
      <c r="E18" s="1"/>
      <c r="F18" s="1"/>
      <c r="G18" s="1"/>
      <c r="H18" s="1"/>
      <c r="I18" s="1"/>
      <c r="J18" s="1"/>
    </row>
    <row r="19" spans="1:10" x14ac:dyDescent="0.35">
      <c r="A19" s="17" t="s">
        <v>12</v>
      </c>
      <c r="B19" s="17">
        <f>36.99/375*365</f>
        <v>36.003599999999999</v>
      </c>
      <c r="C19" s="17">
        <f>+B19</f>
        <v>36.003599999999999</v>
      </c>
      <c r="D19" s="1"/>
      <c r="E19" s="1"/>
      <c r="F19" s="1"/>
      <c r="G19" s="1"/>
      <c r="H19" s="1"/>
      <c r="I19" s="1"/>
      <c r="J19" s="1"/>
    </row>
    <row r="20" spans="1:10" x14ac:dyDescent="0.35">
      <c r="A20" s="17" t="s">
        <v>25</v>
      </c>
      <c r="B20" s="17">
        <v>0.309</v>
      </c>
      <c r="C20" s="17">
        <f>+B20*B1/100</f>
        <v>10.815</v>
      </c>
      <c r="D20" s="1"/>
      <c r="E20" s="1"/>
      <c r="F20" s="1"/>
      <c r="G20" s="1"/>
      <c r="H20" s="1"/>
      <c r="I20" s="1"/>
      <c r="J20" s="1"/>
    </row>
    <row r="21" spans="1:10" x14ac:dyDescent="0.35">
      <c r="A21" s="17" t="s">
        <v>13</v>
      </c>
      <c r="B21" s="17">
        <v>4.82</v>
      </c>
      <c r="C21" s="17">
        <f>+B21*B1/100</f>
        <v>168.7</v>
      </c>
      <c r="D21" s="1"/>
      <c r="E21" s="1"/>
      <c r="F21" s="1"/>
      <c r="G21" s="1"/>
      <c r="H21" s="1"/>
      <c r="I21" s="1"/>
      <c r="J21" s="1"/>
    </row>
    <row r="22" spans="1:10" x14ac:dyDescent="0.35">
      <c r="A22" s="17" t="s">
        <v>15</v>
      </c>
      <c r="B22" s="17">
        <f>26.88/375*365</f>
        <v>26.163199999999996</v>
      </c>
      <c r="C22" s="17">
        <v>26.16</v>
      </c>
      <c r="D22" s="1"/>
      <c r="E22" s="1"/>
      <c r="F22" s="1"/>
      <c r="G22" s="1"/>
      <c r="H22" s="1"/>
      <c r="I22" s="1"/>
      <c r="J22" s="1"/>
    </row>
    <row r="23" spans="1:10" x14ac:dyDescent="0.35">
      <c r="A23" s="17" t="s">
        <v>16</v>
      </c>
      <c r="B23" s="17">
        <v>0.1</v>
      </c>
      <c r="C23" s="17">
        <f>+B23*B1/100</f>
        <v>3.5</v>
      </c>
      <c r="D23" s="1"/>
      <c r="E23" s="1"/>
      <c r="F23" s="1"/>
      <c r="G23" s="1"/>
      <c r="H23" s="1"/>
      <c r="I23" s="1"/>
      <c r="J23" s="1"/>
    </row>
    <row r="24" spans="1:10" x14ac:dyDescent="0.35">
      <c r="A24" s="17"/>
      <c r="B24" s="17"/>
      <c r="C24" s="17"/>
      <c r="D24" s="1"/>
      <c r="E24" s="1"/>
      <c r="F24" s="1"/>
      <c r="G24" s="1"/>
      <c r="H24" s="1"/>
      <c r="I24" s="1"/>
      <c r="J24" s="1"/>
    </row>
    <row r="25" spans="1:10" x14ac:dyDescent="0.35">
      <c r="A25" s="17"/>
      <c r="B25" s="17"/>
      <c r="C25" s="17"/>
      <c r="D25" s="1"/>
      <c r="E25" s="1"/>
      <c r="F25" s="1"/>
      <c r="G25" s="1"/>
      <c r="H25" s="1"/>
      <c r="I25" s="1"/>
      <c r="J25" s="1"/>
    </row>
    <row r="26" spans="1:10" hidden="1" x14ac:dyDescent="0.35">
      <c r="A26" s="17"/>
      <c r="B26" s="17"/>
      <c r="C26" s="17"/>
      <c r="D26" s="1"/>
      <c r="E26" s="1"/>
      <c r="F26" s="1"/>
      <c r="G26" s="1"/>
      <c r="H26" s="1"/>
      <c r="I26" s="1"/>
      <c r="J26" s="1"/>
    </row>
    <row r="27" spans="1:10" hidden="1" x14ac:dyDescent="0.35">
      <c r="A27" s="17"/>
      <c r="B27" s="17"/>
      <c r="C27" s="17"/>
      <c r="D27" s="1"/>
      <c r="E27" s="1"/>
      <c r="F27" s="1"/>
      <c r="G27" s="1"/>
      <c r="H27" s="1"/>
      <c r="I27" s="1"/>
      <c r="J27" s="1"/>
    </row>
    <row r="28" spans="1:10" hidden="1" x14ac:dyDescent="0.35">
      <c r="A28" s="17" t="s">
        <v>19</v>
      </c>
      <c r="B28" s="17"/>
      <c r="C28" s="17"/>
      <c r="D28" s="1"/>
      <c r="E28" s="1"/>
      <c r="F28" s="1"/>
      <c r="G28" s="1"/>
      <c r="H28" s="1"/>
      <c r="I28" s="1"/>
      <c r="J28" s="1"/>
    </row>
    <row r="29" spans="1:10" hidden="1" x14ac:dyDescent="0.35">
      <c r="A29" s="17" t="s">
        <v>20</v>
      </c>
      <c r="B29" s="17"/>
      <c r="C29" s="17"/>
      <c r="D29" s="1"/>
      <c r="E29" s="1"/>
      <c r="F29" s="1"/>
      <c r="G29" s="1"/>
      <c r="H29" s="1"/>
      <c r="I29" s="1"/>
      <c r="J29" s="1"/>
    </row>
    <row r="30" spans="1:10" hidden="1" x14ac:dyDescent="0.35">
      <c r="A30" s="17"/>
      <c r="B30" s="17"/>
      <c r="C30" s="17"/>
      <c r="D30" s="1"/>
      <c r="E30" s="1"/>
      <c r="F30" s="1"/>
      <c r="G30" s="1"/>
      <c r="H30" s="1"/>
      <c r="I30" s="1"/>
      <c r="J30" s="1"/>
    </row>
    <row r="31" spans="1:10" hidden="1" x14ac:dyDescent="0.35">
      <c r="A31" s="17">
        <v>0</v>
      </c>
      <c r="B31" s="17">
        <v>0</v>
      </c>
      <c r="C31" s="17"/>
      <c r="D31" s="1"/>
      <c r="E31" s="1"/>
      <c r="F31" s="1"/>
      <c r="G31" s="1"/>
      <c r="H31" s="1"/>
      <c r="I31" s="1"/>
      <c r="J31" s="1"/>
    </row>
    <row r="32" spans="1:10" hidden="1" x14ac:dyDescent="0.35">
      <c r="A32" s="17">
        <v>1</v>
      </c>
      <c r="B32" s="17">
        <v>169.58</v>
      </c>
      <c r="C32" s="17"/>
      <c r="D32" s="1"/>
      <c r="E32" s="1"/>
      <c r="F32" s="1"/>
      <c r="G32" s="1"/>
      <c r="H32" s="1"/>
      <c r="I32" s="1"/>
      <c r="J32" s="1"/>
    </row>
    <row r="33" spans="1:10" hidden="1" x14ac:dyDescent="0.35">
      <c r="A33" s="17">
        <v>2</v>
      </c>
      <c r="B33" s="17">
        <v>272.36</v>
      </c>
      <c r="C33" s="17"/>
      <c r="D33" s="1"/>
      <c r="E33" s="1"/>
      <c r="F33" s="1"/>
      <c r="G33" s="1"/>
      <c r="H33" s="1"/>
      <c r="I33" s="1"/>
      <c r="J33" s="1"/>
    </row>
    <row r="34" spans="1:10" hidden="1" x14ac:dyDescent="0.35">
      <c r="A34" s="17">
        <v>3</v>
      </c>
      <c r="B34" s="17">
        <v>374.44</v>
      </c>
      <c r="C34" s="17"/>
      <c r="D34" s="1"/>
      <c r="E34" s="1"/>
      <c r="F34" s="1"/>
      <c r="G34" s="1"/>
      <c r="H34" s="1"/>
      <c r="I34" s="1"/>
      <c r="J34" s="1"/>
    </row>
    <row r="35" spans="1:10" hidden="1" x14ac:dyDescent="0.35">
      <c r="A35" s="17">
        <v>4</v>
      </c>
      <c r="B35" s="17">
        <v>415.8</v>
      </c>
      <c r="C35" s="17"/>
      <c r="D35" s="1"/>
      <c r="E35" s="1"/>
      <c r="F35" s="1"/>
      <c r="G35" s="1"/>
      <c r="H35" s="1"/>
      <c r="I35" s="1"/>
      <c r="J35" s="1"/>
    </row>
    <row r="36" spans="1:10" hidden="1" x14ac:dyDescent="0.35">
      <c r="A36" s="17">
        <v>5</v>
      </c>
      <c r="B36" s="17">
        <v>457.07</v>
      </c>
      <c r="C36" s="17"/>
      <c r="D36" s="1"/>
      <c r="E36" s="1"/>
      <c r="F36" s="1"/>
      <c r="G36" s="1"/>
      <c r="H36" s="1"/>
      <c r="I36" s="1"/>
      <c r="J36" s="1"/>
    </row>
    <row r="37" spans="1:10" hidden="1" x14ac:dyDescent="0.35">
      <c r="A37" s="17">
        <v>6</v>
      </c>
      <c r="B37" s="17">
        <f>+B36+41.27</f>
        <v>498.34</v>
      </c>
      <c r="C37" s="17"/>
      <c r="D37" s="1"/>
      <c r="E37" s="1"/>
      <c r="F37" s="1"/>
      <c r="G37" s="1"/>
      <c r="H37" s="1"/>
      <c r="I37" s="1"/>
      <c r="J37" s="1"/>
    </row>
    <row r="38" spans="1:10" hidden="1" x14ac:dyDescent="0.35">
      <c r="A38" s="17">
        <v>7</v>
      </c>
      <c r="B38" s="17">
        <f>+B37+41.27</f>
        <v>539.61</v>
      </c>
      <c r="C38" s="17"/>
      <c r="D38" s="1"/>
      <c r="E38" s="1"/>
      <c r="F38" s="1"/>
      <c r="G38" s="1"/>
      <c r="H38" s="1"/>
      <c r="I38" s="1"/>
      <c r="J38" s="1"/>
    </row>
    <row r="39" spans="1:10" hidden="1" x14ac:dyDescent="0.35">
      <c r="A39" s="17">
        <v>8</v>
      </c>
      <c r="B39" s="17">
        <f>+B38+41.27</f>
        <v>580.88</v>
      </c>
      <c r="C39" s="17"/>
      <c r="D39" s="1"/>
      <c r="E39" s="1"/>
      <c r="F39" s="1"/>
      <c r="G39" s="1"/>
      <c r="H39" s="1"/>
      <c r="I39" s="1"/>
      <c r="J39" s="1"/>
    </row>
    <row r="40" spans="1:10" hidden="1" x14ac:dyDescent="0.35">
      <c r="A40" s="17">
        <v>9</v>
      </c>
      <c r="B40" s="17">
        <f>+B39+41.27</f>
        <v>622.15</v>
      </c>
      <c r="C40" s="17"/>
      <c r="D40" s="1"/>
      <c r="E40" s="1"/>
      <c r="F40" s="1"/>
      <c r="G40" s="1"/>
      <c r="H40" s="1"/>
      <c r="I40" s="1"/>
      <c r="J40" s="1"/>
    </row>
    <row r="41" spans="1:10" hidden="1" x14ac:dyDescent="0.35">
      <c r="A41" s="17">
        <v>10</v>
      </c>
      <c r="B41" s="17">
        <f>+B40+41.27</f>
        <v>663.42</v>
      </c>
      <c r="C41" s="17"/>
      <c r="D41" s="1"/>
      <c r="E41" s="1"/>
      <c r="F41" s="1"/>
      <c r="G41" s="1"/>
      <c r="H41" s="1"/>
      <c r="I41" s="1"/>
      <c r="J41" s="1"/>
    </row>
    <row r="42" spans="1:10" hidden="1" x14ac:dyDescent="0.35">
      <c r="A42" s="17"/>
      <c r="B42" s="17"/>
      <c r="C42" s="17"/>
      <c r="D42" s="1"/>
      <c r="E42" s="1"/>
      <c r="F42" s="1"/>
      <c r="G42" s="1"/>
      <c r="H42" s="1"/>
      <c r="I42" s="1"/>
      <c r="J42" s="1"/>
    </row>
    <row r="43" spans="1:10" hidden="1" x14ac:dyDescent="0.35">
      <c r="A43" s="17" t="s">
        <v>23</v>
      </c>
      <c r="B43" s="17">
        <v>12</v>
      </c>
      <c r="C43" s="17"/>
      <c r="D43" s="1"/>
      <c r="E43" s="1"/>
      <c r="F43" s="1"/>
      <c r="G43" s="1"/>
      <c r="H43" s="1"/>
      <c r="I43" s="1"/>
      <c r="J43" s="1"/>
    </row>
    <row r="44" spans="1:10" hidden="1" x14ac:dyDescent="0.35">
      <c r="A44" s="17" t="s">
        <v>42</v>
      </c>
      <c r="B44" s="17">
        <v>10</v>
      </c>
      <c r="C44" s="17"/>
      <c r="D44" s="1"/>
      <c r="E44" s="1"/>
      <c r="F44" s="1"/>
      <c r="G44" s="1"/>
      <c r="H44" s="1"/>
      <c r="I44" s="1"/>
      <c r="J44" s="1"/>
    </row>
    <row r="45" spans="1:10" hidden="1" x14ac:dyDescent="0.35">
      <c r="A45" s="17" t="s">
        <v>24</v>
      </c>
      <c r="B45" s="17">
        <v>3</v>
      </c>
      <c r="C45" s="17"/>
      <c r="D45" s="1"/>
      <c r="E45" s="1"/>
      <c r="F45" s="1"/>
      <c r="G45" s="1"/>
      <c r="H45" s="1"/>
      <c r="I45" s="1"/>
      <c r="J45" s="1"/>
    </row>
    <row r="46" spans="1:10" hidden="1" x14ac:dyDescent="0.35">
      <c r="A46" s="17" t="s">
        <v>22</v>
      </c>
      <c r="B46" s="17">
        <v>1</v>
      </c>
      <c r="C46" s="17"/>
      <c r="D46" s="1"/>
      <c r="E46" s="1"/>
      <c r="F46" s="1"/>
      <c r="G46" s="1"/>
      <c r="H46" s="1"/>
      <c r="I46" s="1"/>
      <c r="J46" s="1"/>
    </row>
    <row r="47" spans="1:10" hidden="1" x14ac:dyDescent="0.35">
      <c r="A47" s="17"/>
      <c r="B47" s="17"/>
      <c r="C47" s="17"/>
      <c r="D47" s="1"/>
      <c r="E47" s="1"/>
      <c r="F47" s="1"/>
      <c r="G47" s="1"/>
      <c r="H47" s="1"/>
      <c r="I47" s="1"/>
      <c r="J47" s="1"/>
    </row>
    <row r="48" spans="1:10" hidden="1" x14ac:dyDescent="0.35">
      <c r="A48" s="17"/>
      <c r="B48" s="17"/>
      <c r="C48" s="17"/>
      <c r="D48" s="1"/>
      <c r="E48" s="1"/>
      <c r="F48" s="1"/>
      <c r="G48" s="1"/>
      <c r="H48" s="1"/>
      <c r="I48" s="1"/>
      <c r="J48" s="1"/>
    </row>
    <row r="49" spans="1:10" hidden="1" x14ac:dyDescent="0.35">
      <c r="A49" s="17"/>
      <c r="B49" s="17"/>
      <c r="C49" s="17"/>
      <c r="D49" s="1"/>
      <c r="E49" s="1"/>
      <c r="F49" s="1"/>
      <c r="G49" s="1"/>
      <c r="H49" s="1"/>
      <c r="I49" s="1"/>
      <c r="J49" s="1"/>
    </row>
    <row r="50" spans="1:10" hidden="1" x14ac:dyDescent="0.35">
      <c r="A50" s="17"/>
      <c r="B50" s="17"/>
      <c r="C50" s="17"/>
      <c r="D50" s="1"/>
      <c r="E50" s="1"/>
      <c r="F50" s="1"/>
      <c r="G50" s="1"/>
      <c r="H50" s="1"/>
      <c r="I50" s="1"/>
      <c r="J50" s="1"/>
    </row>
    <row r="51" spans="1:10" hidden="1" x14ac:dyDescent="0.35">
      <c r="A51" s="17"/>
      <c r="B51" s="17"/>
      <c r="C51" s="17"/>
      <c r="D51" s="1"/>
      <c r="E51" s="1"/>
      <c r="F51" s="1"/>
      <c r="G51" s="1"/>
      <c r="H51" s="1"/>
      <c r="I51" s="1"/>
      <c r="J51" s="1"/>
    </row>
    <row r="52" spans="1:10" hidden="1" x14ac:dyDescent="0.35">
      <c r="A52" s="17"/>
      <c r="B52" s="17"/>
      <c r="C52" s="17"/>
      <c r="D52" s="1"/>
      <c r="E52" s="1"/>
      <c r="F52" s="1"/>
      <c r="G52" s="1"/>
      <c r="H52" s="1"/>
      <c r="I52" s="1"/>
      <c r="J52" s="1"/>
    </row>
    <row r="53" spans="1:10" hidden="1" x14ac:dyDescent="0.35">
      <c r="A53" s="17"/>
      <c r="B53" s="17"/>
      <c r="C53" s="17"/>
      <c r="D53" s="1"/>
      <c r="E53" s="1"/>
      <c r="F53" s="1"/>
      <c r="G53" s="1"/>
      <c r="H53" s="1"/>
      <c r="I53" s="1"/>
      <c r="J53" s="1"/>
    </row>
    <row r="54" spans="1:10" hidden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35">
      <c r="C105" s="2"/>
    </row>
    <row r="106" spans="1:10" x14ac:dyDescent="0.35">
      <c r="C106" s="2"/>
    </row>
    <row r="107" spans="1:10" x14ac:dyDescent="0.35">
      <c r="C107" s="2"/>
    </row>
    <row r="108" spans="1:10" x14ac:dyDescent="0.35">
      <c r="C108" s="2"/>
    </row>
    <row r="109" spans="1:10" x14ac:dyDescent="0.35">
      <c r="C109" s="2"/>
    </row>
    <row r="110" spans="1:10" x14ac:dyDescent="0.35">
      <c r="C110" s="2"/>
    </row>
    <row r="111" spans="1:10" x14ac:dyDescent="0.35">
      <c r="C111" s="2"/>
    </row>
    <row r="112" spans="1:10" x14ac:dyDescent="0.35">
      <c r="C112" s="2"/>
    </row>
    <row r="113" spans="3:3" x14ac:dyDescent="0.35">
      <c r="C113" s="2"/>
    </row>
    <row r="114" spans="3:3" x14ac:dyDescent="0.35">
      <c r="C114" s="2"/>
    </row>
    <row r="115" spans="3:3" x14ac:dyDescent="0.35">
      <c r="C115" s="2"/>
    </row>
    <row r="116" spans="3:3" x14ac:dyDescent="0.35">
      <c r="C116" s="2"/>
    </row>
    <row r="117" spans="3:3" x14ac:dyDescent="0.35">
      <c r="C117" s="2"/>
    </row>
    <row r="118" spans="3:3" x14ac:dyDescent="0.35">
      <c r="C118" s="2"/>
    </row>
    <row r="119" spans="3:3" x14ac:dyDescent="0.35">
      <c r="C119" s="2"/>
    </row>
    <row r="120" spans="3:3" x14ac:dyDescent="0.35">
      <c r="C120" s="2"/>
    </row>
    <row r="121" spans="3:3" x14ac:dyDescent="0.35">
      <c r="C121" s="2"/>
    </row>
    <row r="122" spans="3:3" x14ac:dyDescent="0.35">
      <c r="C122" s="2"/>
    </row>
    <row r="123" spans="3:3" x14ac:dyDescent="0.35">
      <c r="C123" s="2"/>
    </row>
    <row r="124" spans="3:3" x14ac:dyDescent="0.35">
      <c r="C124" s="2"/>
    </row>
    <row r="125" spans="3:3" x14ac:dyDescent="0.35">
      <c r="C125" s="2"/>
    </row>
    <row r="126" spans="3:3" x14ac:dyDescent="0.35">
      <c r="C126" s="2"/>
    </row>
    <row r="127" spans="3:3" x14ac:dyDescent="0.35">
      <c r="C127" s="2"/>
    </row>
    <row r="128" spans="3:3" x14ac:dyDescent="0.35">
      <c r="C128" s="2"/>
    </row>
    <row r="129" spans="3:3" x14ac:dyDescent="0.35">
      <c r="C129" s="2"/>
    </row>
    <row r="130" spans="3:3" x14ac:dyDescent="0.35">
      <c r="C130" s="2"/>
    </row>
    <row r="131" spans="3:3" x14ac:dyDescent="0.35">
      <c r="C131" s="2"/>
    </row>
    <row r="132" spans="3:3" x14ac:dyDescent="0.35">
      <c r="C132" s="2"/>
    </row>
    <row r="133" spans="3:3" x14ac:dyDescent="0.35">
      <c r="C133" s="2"/>
    </row>
    <row r="134" spans="3:3" x14ac:dyDescent="0.35">
      <c r="C134" s="2"/>
    </row>
    <row r="135" spans="3:3" x14ac:dyDescent="0.35">
      <c r="C135" s="2"/>
    </row>
    <row r="136" spans="3:3" x14ac:dyDescent="0.35">
      <c r="C136" s="2"/>
    </row>
    <row r="137" spans="3:3" x14ac:dyDescent="0.35">
      <c r="C137" s="2"/>
    </row>
    <row r="138" spans="3:3" x14ac:dyDescent="0.35">
      <c r="C138" s="2"/>
    </row>
    <row r="139" spans="3:3" x14ac:dyDescent="0.35">
      <c r="C139" s="2"/>
    </row>
    <row r="140" spans="3:3" x14ac:dyDescent="0.35">
      <c r="C140" s="2"/>
    </row>
    <row r="141" spans="3:3" x14ac:dyDescent="0.35">
      <c r="C141" s="2"/>
    </row>
    <row r="142" spans="3:3" x14ac:dyDescent="0.35">
      <c r="C142" s="2"/>
    </row>
    <row r="143" spans="3:3" x14ac:dyDescent="0.35">
      <c r="C143" s="2"/>
    </row>
    <row r="144" spans="3:3" x14ac:dyDescent="0.35">
      <c r="C144" s="2"/>
    </row>
    <row r="145" spans="3:3" x14ac:dyDescent="0.35">
      <c r="C145" s="2"/>
    </row>
    <row r="146" spans="3:3" x14ac:dyDescent="0.35">
      <c r="C146" s="2"/>
    </row>
    <row r="147" spans="3:3" x14ac:dyDescent="0.35">
      <c r="C147" s="2"/>
    </row>
    <row r="148" spans="3:3" x14ac:dyDescent="0.35">
      <c r="C148" s="2"/>
    </row>
    <row r="149" spans="3:3" x14ac:dyDescent="0.35">
      <c r="C149" s="2"/>
    </row>
    <row r="150" spans="3:3" x14ac:dyDescent="0.35">
      <c r="C150" s="2"/>
    </row>
    <row r="151" spans="3:3" x14ac:dyDescent="0.35">
      <c r="C151" s="2"/>
    </row>
    <row r="152" spans="3:3" x14ac:dyDescent="0.35">
      <c r="C152" s="2"/>
    </row>
    <row r="153" spans="3:3" x14ac:dyDescent="0.35">
      <c r="C153" s="2"/>
    </row>
    <row r="154" spans="3:3" x14ac:dyDescent="0.35">
      <c r="C154" s="2"/>
    </row>
    <row r="155" spans="3:3" x14ac:dyDescent="0.35">
      <c r="C155" s="2"/>
    </row>
    <row r="156" spans="3:3" x14ac:dyDescent="0.35">
      <c r="C156" s="2"/>
    </row>
    <row r="157" spans="3:3" x14ac:dyDescent="0.35">
      <c r="C157" s="2"/>
    </row>
    <row r="158" spans="3:3" x14ac:dyDescent="0.35">
      <c r="C158" s="2"/>
    </row>
    <row r="159" spans="3:3" x14ac:dyDescent="0.35">
      <c r="C159" s="2"/>
    </row>
    <row r="160" spans="3:3" x14ac:dyDescent="0.35">
      <c r="C160" s="2"/>
    </row>
    <row r="161" spans="3:3" x14ac:dyDescent="0.35">
      <c r="C161" s="2"/>
    </row>
    <row r="162" spans="3:3" x14ac:dyDescent="0.35">
      <c r="C162" s="2"/>
    </row>
    <row r="163" spans="3:3" x14ac:dyDescent="0.35">
      <c r="C163" s="2"/>
    </row>
    <row r="164" spans="3:3" x14ac:dyDescent="0.35">
      <c r="C164" s="2"/>
    </row>
    <row r="165" spans="3:3" x14ac:dyDescent="0.35">
      <c r="C165" s="2"/>
    </row>
    <row r="166" spans="3:3" x14ac:dyDescent="0.35">
      <c r="C166" s="2"/>
    </row>
    <row r="167" spans="3:3" x14ac:dyDescent="0.35">
      <c r="C167" s="2"/>
    </row>
    <row r="168" spans="3:3" x14ac:dyDescent="0.35">
      <c r="C168" s="2"/>
    </row>
    <row r="169" spans="3:3" x14ac:dyDescent="0.35">
      <c r="C169" s="2"/>
    </row>
    <row r="170" spans="3:3" x14ac:dyDescent="0.35">
      <c r="C170" s="2"/>
    </row>
    <row r="171" spans="3:3" x14ac:dyDescent="0.35">
      <c r="C171" s="2"/>
    </row>
    <row r="172" spans="3:3" x14ac:dyDescent="0.35">
      <c r="C172" s="2"/>
    </row>
    <row r="173" spans="3:3" x14ac:dyDescent="0.35">
      <c r="C173" s="2"/>
    </row>
    <row r="174" spans="3:3" x14ac:dyDescent="0.35">
      <c r="C174" s="2"/>
    </row>
    <row r="175" spans="3:3" x14ac:dyDescent="0.35">
      <c r="C175" s="2"/>
    </row>
    <row r="176" spans="3:3" x14ac:dyDescent="0.35">
      <c r="C176" s="2"/>
    </row>
    <row r="177" spans="3:3" x14ac:dyDescent="0.35">
      <c r="C177" s="2"/>
    </row>
    <row r="178" spans="3:3" x14ac:dyDescent="0.35">
      <c r="C178" s="2"/>
    </row>
    <row r="179" spans="3:3" x14ac:dyDescent="0.35">
      <c r="C179" s="2"/>
    </row>
    <row r="180" spans="3:3" x14ac:dyDescent="0.35">
      <c r="C180" s="2"/>
    </row>
    <row r="181" spans="3:3" x14ac:dyDescent="0.35">
      <c r="C181" s="2"/>
    </row>
    <row r="182" spans="3:3" x14ac:dyDescent="0.35">
      <c r="C182" s="2"/>
    </row>
    <row r="183" spans="3:3" x14ac:dyDescent="0.35">
      <c r="C183" s="2"/>
    </row>
    <row r="184" spans="3:3" x14ac:dyDescent="0.35">
      <c r="C184" s="2"/>
    </row>
    <row r="185" spans="3:3" x14ac:dyDescent="0.35">
      <c r="C185" s="2"/>
    </row>
    <row r="186" spans="3:3" x14ac:dyDescent="0.35">
      <c r="C186" s="2"/>
    </row>
    <row r="187" spans="3:3" x14ac:dyDescent="0.35">
      <c r="C187" s="2"/>
    </row>
    <row r="188" spans="3:3" x14ac:dyDescent="0.35">
      <c r="C188" s="2"/>
    </row>
    <row r="189" spans="3:3" x14ac:dyDescent="0.35">
      <c r="C189" s="2"/>
    </row>
    <row r="190" spans="3:3" x14ac:dyDescent="0.35">
      <c r="C190" s="2"/>
    </row>
    <row r="191" spans="3:3" x14ac:dyDescent="0.35">
      <c r="C191" s="2"/>
    </row>
    <row r="192" spans="3:3" x14ac:dyDescent="0.35">
      <c r="C192" s="2"/>
    </row>
    <row r="193" spans="3:3" x14ac:dyDescent="0.35">
      <c r="C193" s="2"/>
    </row>
    <row r="194" spans="3:3" x14ac:dyDescent="0.35">
      <c r="C194" s="2"/>
    </row>
    <row r="195" spans="3:3" x14ac:dyDescent="0.35">
      <c r="C195" s="2"/>
    </row>
    <row r="196" spans="3:3" x14ac:dyDescent="0.35">
      <c r="C196" s="2"/>
    </row>
    <row r="197" spans="3:3" x14ac:dyDescent="0.35">
      <c r="C197" s="2"/>
    </row>
    <row r="198" spans="3:3" x14ac:dyDescent="0.35">
      <c r="C198" s="2"/>
    </row>
    <row r="199" spans="3:3" x14ac:dyDescent="0.35">
      <c r="C199" s="2"/>
    </row>
    <row r="200" spans="3:3" x14ac:dyDescent="0.35">
      <c r="C200" s="2"/>
    </row>
    <row r="201" spans="3:3" x14ac:dyDescent="0.35">
      <c r="C201" s="2"/>
    </row>
    <row r="202" spans="3:3" x14ac:dyDescent="0.35">
      <c r="C202" s="2"/>
    </row>
    <row r="203" spans="3:3" x14ac:dyDescent="0.35">
      <c r="C203" s="2"/>
    </row>
    <row r="204" spans="3:3" x14ac:dyDescent="0.35">
      <c r="C204" s="2"/>
    </row>
    <row r="205" spans="3:3" x14ac:dyDescent="0.35">
      <c r="C205" s="2"/>
    </row>
    <row r="206" spans="3:3" x14ac:dyDescent="0.35">
      <c r="C206" s="2"/>
    </row>
    <row r="207" spans="3:3" x14ac:dyDescent="0.35">
      <c r="C207" s="2"/>
    </row>
    <row r="208" spans="3:3" x14ac:dyDescent="0.35">
      <c r="C208" s="2"/>
    </row>
    <row r="209" spans="3:3" x14ac:dyDescent="0.35">
      <c r="C209" s="2"/>
    </row>
    <row r="210" spans="3:3" x14ac:dyDescent="0.35">
      <c r="C210" s="2"/>
    </row>
    <row r="211" spans="3:3" x14ac:dyDescent="0.35">
      <c r="C211" s="2"/>
    </row>
    <row r="212" spans="3:3" x14ac:dyDescent="0.35">
      <c r="C212" s="2"/>
    </row>
    <row r="213" spans="3:3" x14ac:dyDescent="0.35">
      <c r="C213" s="2"/>
    </row>
    <row r="214" spans="3:3" x14ac:dyDescent="0.35">
      <c r="C214" s="2"/>
    </row>
    <row r="215" spans="3:3" x14ac:dyDescent="0.35">
      <c r="C215" s="2"/>
    </row>
    <row r="216" spans="3:3" x14ac:dyDescent="0.35">
      <c r="C216" s="2"/>
    </row>
    <row r="217" spans="3:3" x14ac:dyDescent="0.35">
      <c r="C217" s="2"/>
    </row>
    <row r="218" spans="3:3" x14ac:dyDescent="0.35">
      <c r="C218" s="2"/>
    </row>
    <row r="219" spans="3:3" x14ac:dyDescent="0.35">
      <c r="C219" s="2"/>
    </row>
    <row r="220" spans="3:3" x14ac:dyDescent="0.35">
      <c r="C220" s="2"/>
    </row>
    <row r="221" spans="3:3" x14ac:dyDescent="0.35">
      <c r="C221" s="2"/>
    </row>
    <row r="222" spans="3:3" x14ac:dyDescent="0.35">
      <c r="C222" s="2"/>
    </row>
    <row r="223" spans="3:3" x14ac:dyDescent="0.35">
      <c r="C223" s="2"/>
    </row>
    <row r="224" spans="3:3" x14ac:dyDescent="0.35">
      <c r="C224" s="2"/>
    </row>
    <row r="225" spans="3:3" x14ac:dyDescent="0.35">
      <c r="C225" s="2"/>
    </row>
    <row r="226" spans="3:3" x14ac:dyDescent="0.35">
      <c r="C226" s="2"/>
    </row>
    <row r="227" spans="3:3" x14ac:dyDescent="0.35">
      <c r="C227" s="2"/>
    </row>
    <row r="228" spans="3:3" x14ac:dyDescent="0.35">
      <c r="C228" s="2"/>
    </row>
    <row r="229" spans="3:3" x14ac:dyDescent="0.35">
      <c r="C229" s="2"/>
    </row>
    <row r="230" spans="3:3" x14ac:dyDescent="0.35">
      <c r="C230" s="2"/>
    </row>
    <row r="231" spans="3:3" x14ac:dyDescent="0.35">
      <c r="C231" s="2"/>
    </row>
    <row r="232" spans="3:3" x14ac:dyDescent="0.35">
      <c r="C232" s="2"/>
    </row>
    <row r="233" spans="3:3" x14ac:dyDescent="0.35">
      <c r="C233" s="2"/>
    </row>
    <row r="234" spans="3:3" x14ac:dyDescent="0.35">
      <c r="C234" s="2"/>
    </row>
    <row r="235" spans="3:3" x14ac:dyDescent="0.35">
      <c r="C235" s="2"/>
    </row>
    <row r="236" spans="3:3" x14ac:dyDescent="0.35">
      <c r="C236" s="2"/>
    </row>
    <row r="237" spans="3:3" x14ac:dyDescent="0.35">
      <c r="C237" s="2"/>
    </row>
    <row r="238" spans="3:3" x14ac:dyDescent="0.35">
      <c r="C238" s="2"/>
    </row>
    <row r="239" spans="3:3" x14ac:dyDescent="0.35">
      <c r="C239" s="2"/>
    </row>
    <row r="240" spans="3:3" x14ac:dyDescent="0.35">
      <c r="C240" s="2"/>
    </row>
    <row r="241" spans="3:3" x14ac:dyDescent="0.35">
      <c r="C241" s="2"/>
    </row>
    <row r="242" spans="3:3" x14ac:dyDescent="0.35">
      <c r="C242" s="2"/>
    </row>
    <row r="243" spans="3:3" x14ac:dyDescent="0.35">
      <c r="C243" s="2"/>
    </row>
    <row r="244" spans="3:3" x14ac:dyDescent="0.35">
      <c r="C244" s="2"/>
    </row>
    <row r="245" spans="3:3" x14ac:dyDescent="0.35">
      <c r="C245" s="2"/>
    </row>
    <row r="246" spans="3:3" x14ac:dyDescent="0.35">
      <c r="C246" s="2"/>
    </row>
    <row r="247" spans="3:3" x14ac:dyDescent="0.35">
      <c r="C247" s="2"/>
    </row>
    <row r="248" spans="3:3" x14ac:dyDescent="0.35">
      <c r="C248" s="2"/>
    </row>
    <row r="249" spans="3:3" x14ac:dyDescent="0.35">
      <c r="C249" s="2"/>
    </row>
    <row r="250" spans="3:3" x14ac:dyDescent="0.35">
      <c r="C250" s="2"/>
    </row>
    <row r="251" spans="3:3" x14ac:dyDescent="0.35">
      <c r="C251" s="2"/>
    </row>
    <row r="252" spans="3:3" x14ac:dyDescent="0.35">
      <c r="C252" s="2"/>
    </row>
    <row r="253" spans="3:3" x14ac:dyDescent="0.35">
      <c r="C253" s="2"/>
    </row>
    <row r="254" spans="3:3" x14ac:dyDescent="0.35">
      <c r="C254" s="2"/>
    </row>
    <row r="255" spans="3:3" x14ac:dyDescent="0.35">
      <c r="C255" s="2"/>
    </row>
    <row r="256" spans="3:3" x14ac:dyDescent="0.35">
      <c r="C256" s="2"/>
    </row>
    <row r="257" spans="3:3" x14ac:dyDescent="0.35">
      <c r="C257" s="2"/>
    </row>
    <row r="258" spans="3:3" x14ac:dyDescent="0.35">
      <c r="C258" s="2"/>
    </row>
    <row r="259" spans="3:3" x14ac:dyDescent="0.35">
      <c r="C259" s="2"/>
    </row>
    <row r="260" spans="3:3" x14ac:dyDescent="0.35">
      <c r="C260" s="2"/>
    </row>
    <row r="261" spans="3:3" x14ac:dyDescent="0.35">
      <c r="C261" s="2"/>
    </row>
    <row r="262" spans="3:3" x14ac:dyDescent="0.35">
      <c r="C262" s="2"/>
    </row>
    <row r="263" spans="3:3" x14ac:dyDescent="0.35">
      <c r="C263" s="2"/>
    </row>
    <row r="264" spans="3:3" x14ac:dyDescent="0.35">
      <c r="C264" s="2"/>
    </row>
    <row r="265" spans="3:3" x14ac:dyDescent="0.35">
      <c r="C265" s="2"/>
    </row>
    <row r="266" spans="3:3" x14ac:dyDescent="0.35">
      <c r="C266" s="2"/>
    </row>
    <row r="267" spans="3:3" x14ac:dyDescent="0.35">
      <c r="C267" s="2"/>
    </row>
    <row r="268" spans="3:3" x14ac:dyDescent="0.35">
      <c r="C268" s="2"/>
    </row>
    <row r="269" spans="3:3" x14ac:dyDescent="0.35">
      <c r="C269" s="2"/>
    </row>
    <row r="270" spans="3:3" x14ac:dyDescent="0.35">
      <c r="C270" s="2"/>
    </row>
    <row r="271" spans="3:3" x14ac:dyDescent="0.35">
      <c r="C271" s="2"/>
    </row>
    <row r="272" spans="3:3" x14ac:dyDescent="0.35">
      <c r="C272" s="2"/>
    </row>
    <row r="273" spans="3:3" x14ac:dyDescent="0.35">
      <c r="C273" s="2"/>
    </row>
    <row r="274" spans="3:3" x14ac:dyDescent="0.35">
      <c r="C274" s="2"/>
    </row>
    <row r="275" spans="3:3" x14ac:dyDescent="0.35">
      <c r="C275" s="2"/>
    </row>
    <row r="276" spans="3:3" x14ac:dyDescent="0.35">
      <c r="C276" s="2"/>
    </row>
    <row r="277" spans="3:3" x14ac:dyDescent="0.35">
      <c r="C277" s="2"/>
    </row>
    <row r="278" spans="3:3" x14ac:dyDescent="0.35">
      <c r="C278" s="2"/>
    </row>
    <row r="279" spans="3:3" x14ac:dyDescent="0.35">
      <c r="C279" s="2"/>
    </row>
    <row r="280" spans="3:3" x14ac:dyDescent="0.35">
      <c r="C280" s="2"/>
    </row>
  </sheetData>
  <sheetProtection algorithmName="SHA-512" hashValue="SVuo9aP5B/dDaYF/cirbWrWHNc+GCAK/DN+uuyPU5IIvvc7gMGtQsT9EOKXUwItSo4fxYtMCk9ToEe6mjKedxA==" saltValue="m2XiG14VbBC48oA/pLNlWg==" spinCount="100000" sheet="1" objects="1" scenarios="1"/>
  <conditionalFormatting sqref="C6:D6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Strompreisrechner</vt:lpstr>
      <vt:lpstr>Kalkulationen</vt:lpstr>
      <vt:lpstr>Strompreisrechner!Druckbereich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Klaubauf</dc:creator>
  <cp:lastModifiedBy>Alexander Klaubauf</cp:lastModifiedBy>
  <cp:lastPrinted>2022-09-06T17:33:04Z</cp:lastPrinted>
  <dcterms:created xsi:type="dcterms:W3CDTF">2022-09-06T10:10:59Z</dcterms:created>
  <dcterms:modified xsi:type="dcterms:W3CDTF">2022-09-07T14:48:38Z</dcterms:modified>
</cp:coreProperties>
</file>